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A Södra Vätterbygden/Projekt&amp;insatser/Enter/Ekonomi/"/>
    </mc:Choice>
  </mc:AlternateContent>
  <xr:revisionPtr revIDLastSave="15" documentId="8_{92E55C0D-2D00-4C7A-BCDC-09448CEE043B}" xr6:coauthVersionLast="47" xr6:coauthVersionMax="47" xr10:uidLastSave="{3D39B178-54CC-489C-9466-78BB89A0F818}"/>
  <bookViews>
    <workbookView xWindow="-110" yWindow="-110" windowWidth="19420" windowHeight="10420" xr2:uid="{00000000-000D-0000-FFFF-FFFF00000000}"/>
  </bookViews>
  <sheets>
    <sheet name="20230824" sheetId="1" r:id="rId1"/>
    <sheet name="Personal" sheetId="2" r:id="rId2"/>
  </sheets>
  <definedNames>
    <definedName name="_xlnm.Print_Area" localSheetId="0">'20230824'!$A$1:$H$42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L11" i="2"/>
  <c r="L5" i="2"/>
  <c r="J9" i="2"/>
  <c r="J10" i="2"/>
  <c r="J8" i="2"/>
  <c r="D16" i="2"/>
  <c r="D15" i="2"/>
  <c r="D14" i="2"/>
  <c r="G20" i="1" l="1"/>
  <c r="G23" i="1" s="1"/>
  <c r="C14" i="1" l="1"/>
  <c r="C8" i="1"/>
  <c r="B15" i="2"/>
  <c r="B16" i="2" s="1"/>
  <c r="B20" i="1"/>
  <c r="I11" i="2"/>
  <c r="D8" i="1" s="1"/>
  <c r="D20" i="1" s="1"/>
  <c r="H10" i="2"/>
  <c r="H8" i="2"/>
  <c r="H7" i="2"/>
  <c r="G11" i="2"/>
  <c r="F20" i="1"/>
  <c r="F23" i="1" s="1"/>
  <c r="B11" i="2"/>
  <c r="H11" i="2" l="1"/>
  <c r="K11" i="2"/>
  <c r="J11" i="2"/>
  <c r="B14" i="2" s="1"/>
  <c r="F11" i="2"/>
  <c r="B13" i="2" s="1"/>
  <c r="C20" i="1"/>
  <c r="E20" i="1"/>
  <c r="E23" i="1" s="1"/>
</calcChain>
</file>

<file path=xl/sharedStrings.xml><?xml version="1.0" encoding="utf-8"?>
<sst xmlns="http://schemas.openxmlformats.org/spreadsheetml/2006/main" count="69" uniqueCount="55">
  <si>
    <t>Budget</t>
  </si>
  <si>
    <t>Lokalkostnader</t>
  </si>
  <si>
    <t>Utvärdering</t>
  </si>
  <si>
    <t>Handledning</t>
  </si>
  <si>
    <t>Utfall</t>
  </si>
  <si>
    <t>Not</t>
  </si>
  <si>
    <t>3. Friskvård. Köp av utredningar vid behov. Tolk mm.</t>
  </si>
  <si>
    <t>Personalkostn</t>
  </si>
  <si>
    <t xml:space="preserve"> Kostnader</t>
  </si>
  <si>
    <t xml:space="preserve"> Fotnot</t>
  </si>
  <si>
    <t>FK</t>
  </si>
  <si>
    <t>Region</t>
  </si>
  <si>
    <t>Samordningsförb</t>
  </si>
  <si>
    <t>AMA teamledare</t>
  </si>
  <si>
    <t>AMA handled</t>
  </si>
  <si>
    <t>per månad max</t>
  </si>
  <si>
    <t>7. Tidigare delfinansiering 20% av projektledartjänsten genom uppdelad på 14 platser ej aktuell längre</t>
  </si>
  <si>
    <t>ingår</t>
  </si>
  <si>
    <t>per mån</t>
  </si>
  <si>
    <t>2. Hyra, städ och larm.</t>
  </si>
  <si>
    <t>Personal 2021</t>
  </si>
  <si>
    <t>Schablon 36.050tkr/mån x1,4 x 12mån x0,85</t>
  </si>
  <si>
    <t>Schablon 37.595tkr/mån x1,4 x12mån x0,85</t>
  </si>
  <si>
    <t>Prognos</t>
  </si>
  <si>
    <t>Omkostnader delt</t>
  </si>
  <si>
    <t>Omkostnader pers</t>
  </si>
  <si>
    <t>4. Utbildning, resor, handledning, fika, data, telefon mm.</t>
  </si>
  <si>
    <t>5. Handledning kring processer, individer och metod. Posten ingår i Omkostnader personal från 2023</t>
  </si>
  <si>
    <t>Beräkningen av personalkostn se flik Personal</t>
  </si>
  <si>
    <t>Budget 2023</t>
  </si>
  <si>
    <t>Budget 2024</t>
  </si>
  <si>
    <t>Budget 2025</t>
  </si>
  <si>
    <t>8. Förbundets andel av finansieringen. 90% avsätts i förbundets budget  (2.818.800kr 2023)</t>
  </si>
  <si>
    <t>rev 221121</t>
  </si>
  <si>
    <t>AF *)</t>
  </si>
  <si>
    <t>*) Arbetsförmedlingen minskar arbetstiden till 20% från 230301. De ersätts därefter för del av lön, med 4.290kr/mån.</t>
  </si>
  <si>
    <t>rev 230427</t>
  </si>
  <si>
    <t>AMA går samtidigt in med extra medarbetare om 15%. Uppskattning av lön 8000kr/mån</t>
  </si>
  <si>
    <t>2023</t>
  </si>
  <si>
    <t>Verksamheten Enter - 2023 till 2026</t>
  </si>
  <si>
    <t>Prognos 2023</t>
  </si>
  <si>
    <t>2023-08-23</t>
  </si>
  <si>
    <t>6. Koppling till lämplig högskola. Lämplig start hösten 2024?</t>
  </si>
  <si>
    <t>Regionen har vakans stor del av året. Eftersom rekrytering blivit fördröjd inräknas 2 mån</t>
  </si>
  <si>
    <t>AMA Ny coach</t>
  </si>
  <si>
    <t>3,5% ökning 2024</t>
  </si>
  <si>
    <t>3,5% ökning 2025</t>
  </si>
  <si>
    <t>3,5% ökning 2026</t>
  </si>
  <si>
    <t>3,0% ökning 2023</t>
  </si>
  <si>
    <t>Budget 2026</t>
  </si>
  <si>
    <t>Uppdatering 230824 se kolumn K</t>
  </si>
  <si>
    <t>1. Nettobudget ca 85% av 5 heltidstjänster plus AF 20%. Uppräkning 3,5% per år. Resten av lönekostnaderna är egenfinansiering</t>
  </si>
  <si>
    <t>Finansiering</t>
  </si>
  <si>
    <t>Varav medtas i förbundets budget i Verksamhetsplan (90%)</t>
  </si>
  <si>
    <r>
      <t xml:space="preserve">Uppdaterad </t>
    </r>
    <r>
      <rPr>
        <i/>
        <sz val="10"/>
        <color rgb="FFFF0000"/>
        <rFont val="Calibri"/>
        <family val="2"/>
        <scheme val="minor"/>
      </rPr>
      <t>230914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</si>
</sst>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Verdana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4" fillId="2" borderId="0" xfId="0" applyFont="1" applyFill="1"/>
    <xf numFmtId="0" fontId="10" fillId="3" borderId="0" xfId="0" applyFont="1" applyFill="1"/>
    <xf numFmtId="0" fontId="6" fillId="2" borderId="0" xfId="0" applyFont="1" applyFill="1"/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" fontId="4" fillId="4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2" xfId="0" applyFont="1" applyFill="1" applyBorder="1"/>
    <xf numFmtId="0" fontId="13" fillId="2" borderId="0" xfId="0" applyFont="1" applyFill="1"/>
    <xf numFmtId="1" fontId="9" fillId="2" borderId="0" xfId="1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5" fillId="0" borderId="0" xfId="0" applyNumberFormat="1" applyFont="1" applyAlignment="1">
      <alignment vertical="center"/>
    </xf>
    <xf numFmtId="0" fontId="1" fillId="0" borderId="0" xfId="0" applyFont="1"/>
    <xf numFmtId="165" fontId="14" fillId="2" borderId="0" xfId="1" applyNumberFormat="1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165" fontId="0" fillId="0" borderId="0" xfId="0" applyNumberFormat="1"/>
    <xf numFmtId="6" fontId="0" fillId="0" borderId="0" xfId="0" applyNumberFormat="1"/>
    <xf numFmtId="0" fontId="1" fillId="0" borderId="0" xfId="0" applyFont="1" applyAlignment="1">
      <alignment horizontal="right"/>
    </xf>
    <xf numFmtId="49" fontId="10" fillId="3" borderId="2" xfId="0" applyNumberFormat="1" applyFont="1" applyFill="1" applyBorder="1" applyAlignment="1">
      <alignment horizontal="center"/>
    </xf>
    <xf numFmtId="165" fontId="17" fillId="2" borderId="0" xfId="0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/>
    </xf>
    <xf numFmtId="165" fontId="18" fillId="0" borderId="0" xfId="0" applyNumberFormat="1" applyFont="1"/>
    <xf numFmtId="0" fontId="19" fillId="0" borderId="0" xfId="0" applyFont="1" applyAlignment="1">
      <alignment horizontal="right"/>
    </xf>
    <xf numFmtId="165" fontId="19" fillId="0" borderId="0" xfId="0" applyNumberFormat="1" applyFont="1"/>
    <xf numFmtId="165" fontId="20" fillId="0" borderId="0" xfId="0" applyNumberFormat="1" applyFont="1"/>
    <xf numFmtId="165" fontId="1" fillId="0" borderId="0" xfId="0" applyNumberFormat="1" applyFont="1"/>
    <xf numFmtId="165" fontId="4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2" borderId="0" xfId="0" applyFont="1" applyFill="1"/>
    <xf numFmtId="164" fontId="16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847482</xdr:colOff>
      <xdr:row>0</xdr:row>
      <xdr:rowOff>49169</xdr:rowOff>
    </xdr:from>
    <xdr:to>
      <xdr:col>7</xdr:col>
      <xdr:colOff>155381</xdr:colOff>
      <xdr:row>1</xdr:row>
      <xdr:rowOff>148198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06D9128-C8A3-4489-BD35-43879EB4E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059" y="49169"/>
          <a:ext cx="2216150" cy="449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zoomScale="130" zoomScaleNormal="130" workbookViewId="0">
      <selection activeCell="B3" sqref="B3"/>
    </sheetView>
  </sheetViews>
  <sheetFormatPr defaultColWidth="9.453125" defaultRowHeight="14.5" x14ac:dyDescent="0.35"/>
  <cols>
    <col min="1" max="1" width="16.7265625" style="2" customWidth="1"/>
    <col min="2" max="2" width="12.453125" style="2" customWidth="1"/>
    <col min="3" max="5" width="12.54296875" style="2" customWidth="1"/>
    <col min="6" max="7" width="14.54296875" style="2" customWidth="1"/>
    <col min="8" max="8" width="8.81640625" style="2" customWidth="1"/>
    <col min="9" max="9" width="2.54296875" style="2" customWidth="1"/>
    <col min="10" max="12" width="9.453125" style="2"/>
    <col min="13" max="13" width="12" style="2" bestFit="1" customWidth="1"/>
    <col min="14" max="15" width="9.453125" style="2"/>
    <col min="16" max="17" width="9.453125" style="37"/>
    <col min="18" max="18" width="9.453125" style="39"/>
    <col min="19" max="20" width="9.453125" style="37"/>
    <col min="21" max="16384" width="9.453125" style="2"/>
  </cols>
  <sheetData>
    <row r="1" spans="1:20" s="1" customFormat="1" ht="28.5" customHeight="1" x14ac:dyDescent="0.35">
      <c r="A1" s="28" t="s">
        <v>39</v>
      </c>
      <c r="B1" s="26"/>
      <c r="C1" s="26"/>
      <c r="D1" s="26"/>
      <c r="E1" s="26"/>
      <c r="F1" s="26"/>
      <c r="G1" s="26"/>
      <c r="O1" s="36"/>
      <c r="P1" s="36"/>
      <c r="Q1" s="38"/>
      <c r="R1" s="36"/>
      <c r="S1" s="36"/>
    </row>
    <row r="2" spans="1:20" ht="18" customHeight="1" x14ac:dyDescent="0.35">
      <c r="A2" s="27"/>
      <c r="B2" s="27"/>
      <c r="C2" s="27"/>
      <c r="D2" s="27"/>
      <c r="E2" s="27"/>
      <c r="F2" s="27"/>
      <c r="G2" s="27"/>
      <c r="O2" s="37"/>
      <c r="Q2" s="39"/>
      <c r="R2" s="37"/>
      <c r="T2" s="2"/>
    </row>
    <row r="3" spans="1:20" ht="27.75" customHeight="1" x14ac:dyDescent="0.35">
      <c r="A3" s="6" t="s">
        <v>54</v>
      </c>
      <c r="B3" s="4"/>
      <c r="C3" s="4"/>
      <c r="D3" s="4"/>
      <c r="E3" s="4"/>
      <c r="F3" s="4"/>
      <c r="G3" s="4"/>
      <c r="O3" s="37"/>
      <c r="Q3" s="39"/>
      <c r="R3" s="37"/>
      <c r="T3" s="2"/>
    </row>
    <row r="4" spans="1:20" s="13" customFormat="1" ht="21.75" customHeight="1" x14ac:dyDescent="0.25">
      <c r="A4" s="22" t="s">
        <v>8</v>
      </c>
      <c r="B4" s="23"/>
      <c r="C4" s="23"/>
      <c r="D4" s="43"/>
      <c r="E4" s="43"/>
      <c r="F4" s="43"/>
      <c r="G4" s="43"/>
      <c r="O4" s="36"/>
      <c r="P4" s="36"/>
      <c r="Q4" s="38"/>
      <c r="R4" s="36"/>
      <c r="S4" s="36"/>
    </row>
    <row r="5" spans="1:20" x14ac:dyDescent="0.35">
      <c r="A5" s="5"/>
      <c r="B5" s="44" t="s">
        <v>0</v>
      </c>
      <c r="C5" s="44" t="s">
        <v>4</v>
      </c>
      <c r="D5" s="44" t="s">
        <v>23</v>
      </c>
      <c r="E5" s="44" t="s">
        <v>0</v>
      </c>
      <c r="F5" s="44" t="s">
        <v>0</v>
      </c>
      <c r="G5" s="44" t="s">
        <v>0</v>
      </c>
      <c r="O5" s="37"/>
      <c r="Q5" s="39"/>
      <c r="R5" s="37"/>
      <c r="T5" s="2"/>
    </row>
    <row r="6" spans="1:20" x14ac:dyDescent="0.35">
      <c r="A6" s="14"/>
      <c r="B6" s="48" t="s">
        <v>38</v>
      </c>
      <c r="C6" s="48" t="s">
        <v>41</v>
      </c>
      <c r="D6" s="15">
        <v>2023</v>
      </c>
      <c r="E6" s="15">
        <v>2024</v>
      </c>
      <c r="F6" s="15">
        <v>2025</v>
      </c>
      <c r="G6" s="15">
        <v>2026</v>
      </c>
      <c r="H6" s="34" t="s">
        <v>5</v>
      </c>
      <c r="O6" s="37"/>
      <c r="Q6" s="39"/>
      <c r="R6" s="37"/>
      <c r="T6" s="2"/>
    </row>
    <row r="7" spans="1:20" x14ac:dyDescent="0.35">
      <c r="A7" s="4"/>
      <c r="B7" s="4"/>
      <c r="C7" s="4"/>
      <c r="D7" s="4"/>
      <c r="E7" s="4"/>
      <c r="F7" s="4"/>
      <c r="G7" s="4"/>
      <c r="H7" s="8"/>
      <c r="O7" s="37"/>
      <c r="Q7" s="39"/>
      <c r="R7" s="37"/>
      <c r="T7" s="2"/>
    </row>
    <row r="8" spans="1:20" s="1" customFormat="1" ht="15.75" customHeight="1" x14ac:dyDescent="0.25">
      <c r="A8" s="16" t="s">
        <v>7</v>
      </c>
      <c r="B8" s="18">
        <v>2600000</v>
      </c>
      <c r="C8" s="18">
        <f>610191+82098+91000+182000</f>
        <v>965289</v>
      </c>
      <c r="D8" s="18">
        <f>Personal!I11</f>
        <v>1983900</v>
      </c>
      <c r="E8" s="18">
        <f>Personal!J11</f>
        <v>2922000</v>
      </c>
      <c r="F8" s="18">
        <f>Personal!K11</f>
        <v>3015200</v>
      </c>
      <c r="G8" s="18">
        <f>Personal!L11</f>
        <v>3114600</v>
      </c>
      <c r="H8" s="29">
        <v>1</v>
      </c>
      <c r="O8" s="36"/>
      <c r="P8" s="36"/>
      <c r="Q8" s="38"/>
      <c r="R8" s="36"/>
      <c r="S8" s="36"/>
    </row>
    <row r="9" spans="1:20" s="1" customFormat="1" x14ac:dyDescent="0.25">
      <c r="A9" s="7"/>
      <c r="B9" s="50"/>
      <c r="C9" s="50"/>
      <c r="D9" s="19"/>
      <c r="E9" s="19"/>
      <c r="F9" s="19"/>
      <c r="G9" s="19"/>
      <c r="H9" s="30"/>
      <c r="O9" s="36"/>
      <c r="P9" s="36"/>
      <c r="Q9" s="38"/>
      <c r="R9" s="36"/>
      <c r="S9" s="36"/>
    </row>
    <row r="10" spans="1:20" s="1" customFormat="1" ht="15.75" customHeight="1" x14ac:dyDescent="0.25">
      <c r="A10" s="16" t="s">
        <v>1</v>
      </c>
      <c r="B10" s="18">
        <v>240000</v>
      </c>
      <c r="C10" s="18">
        <v>136500</v>
      </c>
      <c r="D10" s="18">
        <v>240000</v>
      </c>
      <c r="E10" s="18">
        <v>250000</v>
      </c>
      <c r="F10" s="18">
        <v>260000</v>
      </c>
      <c r="G10" s="18">
        <v>270000</v>
      </c>
      <c r="H10" s="30">
        <v>2</v>
      </c>
      <c r="O10" s="36"/>
      <c r="P10" s="36"/>
      <c r="Q10" s="38"/>
      <c r="R10" s="36"/>
      <c r="S10" s="36"/>
    </row>
    <row r="11" spans="1:20" s="1" customFormat="1" x14ac:dyDescent="0.25">
      <c r="A11" s="7"/>
      <c r="B11" s="49"/>
      <c r="C11" s="49"/>
      <c r="D11" s="20"/>
      <c r="E11" s="20"/>
      <c r="F11" s="20"/>
      <c r="G11" s="20"/>
      <c r="H11" s="30"/>
      <c r="O11" s="36"/>
      <c r="P11" s="36"/>
      <c r="Q11" s="38"/>
      <c r="R11" s="36"/>
      <c r="S11" s="36"/>
    </row>
    <row r="12" spans="1:20" s="1" customFormat="1" ht="15.75" customHeight="1" x14ac:dyDescent="0.25">
      <c r="A12" s="16" t="s">
        <v>24</v>
      </c>
      <c r="B12" s="18">
        <v>100000</v>
      </c>
      <c r="C12" s="18">
        <v>41786</v>
      </c>
      <c r="D12" s="18">
        <v>100000</v>
      </c>
      <c r="E12" s="18">
        <v>180000</v>
      </c>
      <c r="F12" s="18">
        <v>180000</v>
      </c>
      <c r="G12" s="18">
        <v>180000</v>
      </c>
      <c r="H12" s="30">
        <v>3</v>
      </c>
      <c r="L12" s="35"/>
      <c r="O12" s="36"/>
      <c r="P12" s="36"/>
      <c r="Q12" s="38"/>
      <c r="R12" s="36"/>
      <c r="S12" s="36"/>
    </row>
    <row r="13" spans="1:20" s="1" customFormat="1" x14ac:dyDescent="0.25">
      <c r="A13" s="7"/>
      <c r="B13" s="49"/>
      <c r="C13" s="49"/>
      <c r="D13" s="20"/>
      <c r="E13" s="20"/>
      <c r="F13" s="20"/>
      <c r="G13" s="20"/>
      <c r="H13" s="30"/>
      <c r="L13" s="35"/>
      <c r="O13" s="36"/>
      <c r="P13" s="36"/>
      <c r="Q13" s="38"/>
      <c r="R13" s="36"/>
      <c r="S13" s="36"/>
    </row>
    <row r="14" spans="1:20" s="1" customFormat="1" ht="15.75" customHeight="1" x14ac:dyDescent="0.25">
      <c r="A14" s="16" t="s">
        <v>25</v>
      </c>
      <c r="B14" s="18">
        <v>70000</v>
      </c>
      <c r="C14" s="18">
        <f>13371+14400+461</f>
        <v>28232</v>
      </c>
      <c r="D14" s="18">
        <v>75000</v>
      </c>
      <c r="E14" s="18">
        <v>150000</v>
      </c>
      <c r="F14" s="18">
        <v>150000</v>
      </c>
      <c r="G14" s="18">
        <v>150000</v>
      </c>
      <c r="H14" s="30">
        <v>4</v>
      </c>
      <c r="O14" s="36"/>
      <c r="P14" s="36"/>
      <c r="Q14" s="38"/>
      <c r="R14" s="36"/>
      <c r="S14" s="36"/>
    </row>
    <row r="15" spans="1:20" s="1" customFormat="1" x14ac:dyDescent="0.25">
      <c r="A15" s="7"/>
      <c r="B15" s="49"/>
      <c r="C15" s="49"/>
      <c r="D15" s="20"/>
      <c r="E15" s="20"/>
      <c r="F15" s="20"/>
      <c r="G15" s="20"/>
      <c r="H15" s="30"/>
      <c r="O15" s="36"/>
      <c r="P15" s="36"/>
      <c r="Q15" s="38"/>
      <c r="R15" s="36"/>
      <c r="S15" s="36"/>
    </row>
    <row r="16" spans="1:20" s="1" customFormat="1" ht="15.75" customHeight="1" x14ac:dyDescent="0.25">
      <c r="A16" s="16" t="s">
        <v>3</v>
      </c>
      <c r="B16" s="18">
        <v>20000</v>
      </c>
      <c r="C16" s="56" t="s">
        <v>17</v>
      </c>
      <c r="D16" s="56" t="s">
        <v>17</v>
      </c>
      <c r="E16" s="56" t="s">
        <v>17</v>
      </c>
      <c r="F16" s="56" t="s">
        <v>17</v>
      </c>
      <c r="G16" s="56" t="s">
        <v>17</v>
      </c>
      <c r="H16" s="30">
        <v>5</v>
      </c>
      <c r="O16" s="36"/>
      <c r="P16" s="36"/>
      <c r="Q16" s="38"/>
      <c r="R16" s="36"/>
      <c r="S16" s="36"/>
    </row>
    <row r="17" spans="1:20" s="1" customFormat="1" x14ac:dyDescent="0.25">
      <c r="A17" s="7"/>
      <c r="B17" s="49"/>
      <c r="C17" s="49"/>
      <c r="D17" s="20"/>
      <c r="E17" s="20"/>
      <c r="F17" s="20"/>
      <c r="G17" s="20"/>
      <c r="H17" s="30"/>
      <c r="O17" s="36"/>
      <c r="P17" s="36"/>
      <c r="Q17" s="38"/>
      <c r="R17" s="36"/>
      <c r="S17" s="36"/>
    </row>
    <row r="18" spans="1:20" s="1" customFormat="1" ht="15.75" customHeight="1" x14ac:dyDescent="0.25">
      <c r="A18" s="16" t="s">
        <v>2</v>
      </c>
      <c r="B18" s="18">
        <v>0</v>
      </c>
      <c r="C18" s="18">
        <v>0</v>
      </c>
      <c r="D18" s="18">
        <v>0</v>
      </c>
      <c r="E18" s="18">
        <v>50000</v>
      </c>
      <c r="F18" s="18">
        <v>50000</v>
      </c>
      <c r="G18" s="18">
        <v>0</v>
      </c>
      <c r="H18" s="30">
        <v>6</v>
      </c>
      <c r="O18" s="36"/>
      <c r="P18" s="36"/>
      <c r="Q18" s="38"/>
      <c r="R18" s="36"/>
      <c r="S18" s="36"/>
    </row>
    <row r="19" spans="1:20" s="1" customFormat="1" ht="3" customHeight="1" x14ac:dyDescent="0.25">
      <c r="A19" s="7"/>
      <c r="B19" s="19"/>
      <c r="C19" s="19"/>
      <c r="D19" s="19"/>
      <c r="E19" s="19"/>
      <c r="F19" s="19"/>
      <c r="G19" s="19"/>
      <c r="H19" s="30"/>
      <c r="O19" s="36"/>
      <c r="P19" s="36"/>
      <c r="Q19" s="38"/>
      <c r="R19" s="36"/>
      <c r="S19" s="36"/>
    </row>
    <row r="20" spans="1:20" s="10" customFormat="1" x14ac:dyDescent="0.25">
      <c r="A20" s="21"/>
      <c r="B20" s="42">
        <f t="shared" ref="B20" si="0">SUM(B8:B18)</f>
        <v>3030000</v>
      </c>
      <c r="C20" s="42">
        <f t="shared" ref="C20:G20" si="1">SUM(C8:C18)</f>
        <v>1171807</v>
      </c>
      <c r="D20" s="42">
        <f>SUM(D8:D18)</f>
        <v>2398900</v>
      </c>
      <c r="E20" s="42">
        <f t="shared" si="1"/>
        <v>3552000</v>
      </c>
      <c r="F20" s="42">
        <f t="shared" si="1"/>
        <v>3655200</v>
      </c>
      <c r="G20" s="42">
        <f t="shared" si="1"/>
        <v>3714600</v>
      </c>
      <c r="H20" s="31"/>
      <c r="Q20" s="40"/>
    </row>
    <row r="21" spans="1:20" x14ac:dyDescent="0.35">
      <c r="A21" s="4"/>
      <c r="B21" s="8"/>
      <c r="C21" s="8"/>
      <c r="D21" s="8"/>
      <c r="E21" s="8"/>
      <c r="F21" s="8"/>
      <c r="G21" s="8"/>
      <c r="H21" s="32"/>
      <c r="O21" s="37"/>
      <c r="Q21" s="39"/>
      <c r="R21" s="37"/>
      <c r="T21" s="2"/>
    </row>
    <row r="22" spans="1:20" s="1" customFormat="1" ht="20.25" customHeight="1" x14ac:dyDescent="0.25">
      <c r="A22" s="24" t="s">
        <v>52</v>
      </c>
      <c r="B22" s="25"/>
      <c r="C22" s="25"/>
      <c r="D22" s="25"/>
      <c r="E22" s="25"/>
      <c r="F22" s="25"/>
      <c r="G22" s="25"/>
      <c r="H22" s="33"/>
      <c r="L22" s="35"/>
      <c r="O22" s="36"/>
      <c r="P22" s="36"/>
      <c r="Q22" s="38"/>
      <c r="R22" s="36"/>
      <c r="S22" s="36"/>
    </row>
    <row r="23" spans="1:20" s="1" customFormat="1" ht="18" customHeight="1" x14ac:dyDescent="0.25">
      <c r="A23" s="16" t="s">
        <v>12</v>
      </c>
      <c r="B23" s="17">
        <v>0</v>
      </c>
      <c r="C23" s="17">
        <v>0</v>
      </c>
      <c r="D23" s="17">
        <v>0</v>
      </c>
      <c r="E23" s="17">
        <f>E20</f>
        <v>3552000</v>
      </c>
      <c r="F23" s="17">
        <f>F20</f>
        <v>3655200</v>
      </c>
      <c r="G23" s="17">
        <f>G20</f>
        <v>3714600</v>
      </c>
      <c r="H23" s="30">
        <v>8</v>
      </c>
      <c r="O23" s="36"/>
      <c r="P23" s="36"/>
      <c r="Q23" s="38"/>
      <c r="R23" s="36"/>
      <c r="S23" s="36"/>
    </row>
    <row r="24" spans="1:20" x14ac:dyDescent="0.35">
      <c r="A24" s="58" t="s">
        <v>53</v>
      </c>
      <c r="B24" s="9"/>
      <c r="C24" s="8"/>
      <c r="D24" s="8"/>
      <c r="E24" s="59">
        <v>3197000</v>
      </c>
      <c r="F24" s="59">
        <v>3289000</v>
      </c>
      <c r="G24" s="59">
        <v>3343000</v>
      </c>
      <c r="H24" s="8"/>
    </row>
    <row r="25" spans="1:20" ht="8.25" customHeight="1" x14ac:dyDescent="0.35">
      <c r="A25" s="4"/>
      <c r="B25" s="9"/>
      <c r="C25" s="9"/>
      <c r="D25" s="9"/>
      <c r="E25" s="9"/>
      <c r="F25" s="9"/>
      <c r="G25" s="9"/>
      <c r="H25" s="9"/>
    </row>
    <row r="26" spans="1:20" s="12" customFormat="1" ht="17.25" customHeight="1" x14ac:dyDescent="0.25">
      <c r="A26" s="11" t="s">
        <v>9</v>
      </c>
      <c r="B26" s="11"/>
      <c r="C26" s="11"/>
      <c r="D26" s="11"/>
      <c r="E26" s="11"/>
      <c r="F26" s="11"/>
      <c r="G26" s="11"/>
      <c r="H26" s="11"/>
      <c r="P26" s="10"/>
      <c r="Q26" s="10"/>
      <c r="R26" s="40"/>
      <c r="S26" s="10"/>
      <c r="T26" s="10"/>
    </row>
    <row r="27" spans="1:20" ht="18" customHeight="1" x14ac:dyDescent="0.35">
      <c r="A27" s="4" t="s">
        <v>51</v>
      </c>
      <c r="B27" s="4"/>
      <c r="C27" s="4"/>
      <c r="D27" s="4"/>
      <c r="E27" s="4"/>
      <c r="F27" s="4"/>
      <c r="G27" s="4"/>
      <c r="H27" s="4"/>
    </row>
    <row r="28" spans="1:20" x14ac:dyDescent="0.35">
      <c r="A28" s="4" t="s">
        <v>28</v>
      </c>
      <c r="B28" s="4"/>
      <c r="C28" s="4"/>
      <c r="D28" s="4"/>
      <c r="E28" s="4"/>
      <c r="F28" s="4"/>
      <c r="G28" s="4"/>
      <c r="H28" s="4"/>
    </row>
    <row r="29" spans="1:20" x14ac:dyDescent="0.35">
      <c r="A29" s="4" t="s">
        <v>19</v>
      </c>
      <c r="B29" s="4"/>
      <c r="C29" s="4"/>
      <c r="D29" s="4"/>
      <c r="E29" s="4"/>
      <c r="F29" s="4"/>
      <c r="G29" s="4"/>
      <c r="H29" s="4"/>
    </row>
    <row r="30" spans="1:20" x14ac:dyDescent="0.35">
      <c r="A30" s="4"/>
      <c r="B30" s="4"/>
      <c r="C30" s="4"/>
      <c r="D30" s="4"/>
      <c r="E30" s="4"/>
      <c r="F30" s="4"/>
      <c r="G30" s="4"/>
      <c r="H30" s="4"/>
    </row>
    <row r="31" spans="1:20" x14ac:dyDescent="0.35">
      <c r="A31" s="4" t="s">
        <v>6</v>
      </c>
      <c r="B31" s="4"/>
      <c r="C31" s="4"/>
      <c r="D31" s="4"/>
      <c r="E31" s="4"/>
      <c r="F31" s="4"/>
      <c r="G31" s="4"/>
      <c r="H31" s="4"/>
    </row>
    <row r="32" spans="1:20" x14ac:dyDescent="0.35">
      <c r="A32" s="4"/>
      <c r="B32" s="4"/>
      <c r="C32" s="4"/>
      <c r="D32" s="4"/>
      <c r="E32" s="4"/>
      <c r="F32" s="4"/>
      <c r="G32" s="4"/>
      <c r="H32" s="4"/>
    </row>
    <row r="33" spans="1:8" x14ac:dyDescent="0.35">
      <c r="A33" s="4" t="s">
        <v>26</v>
      </c>
      <c r="B33" s="4"/>
      <c r="C33" s="4"/>
      <c r="D33" s="4"/>
      <c r="E33" s="4"/>
      <c r="F33" s="4"/>
      <c r="G33" s="4"/>
      <c r="H33" s="4"/>
    </row>
    <row r="34" spans="1:8" x14ac:dyDescent="0.35">
      <c r="A34" s="4"/>
      <c r="B34" s="4"/>
      <c r="C34" s="4"/>
      <c r="D34" s="4"/>
      <c r="E34" s="4"/>
      <c r="F34" s="4"/>
      <c r="G34" s="4"/>
      <c r="H34" s="4"/>
    </row>
    <row r="35" spans="1:8" x14ac:dyDescent="0.35">
      <c r="A35" s="4" t="s">
        <v>27</v>
      </c>
      <c r="B35" s="4"/>
      <c r="C35" s="4"/>
      <c r="D35" s="4"/>
      <c r="E35" s="4"/>
      <c r="F35" s="4"/>
      <c r="G35" s="4"/>
      <c r="H35" s="4"/>
    </row>
    <row r="36" spans="1:8" x14ac:dyDescent="0.35">
      <c r="A36" s="4"/>
      <c r="B36" s="4"/>
      <c r="C36" s="4"/>
      <c r="D36" s="4"/>
      <c r="E36" s="4"/>
      <c r="F36" s="4"/>
      <c r="G36" s="4"/>
      <c r="H36" s="4"/>
    </row>
    <row r="37" spans="1:8" x14ac:dyDescent="0.35">
      <c r="A37" s="4" t="s">
        <v>42</v>
      </c>
      <c r="B37" s="4"/>
      <c r="C37" s="4"/>
      <c r="D37" s="4"/>
      <c r="E37" s="4"/>
      <c r="F37" s="4"/>
      <c r="G37" s="4"/>
      <c r="H37" s="4"/>
    </row>
    <row r="38" spans="1:8" x14ac:dyDescent="0.35">
      <c r="A38" s="4"/>
      <c r="B38" s="4"/>
      <c r="C38" s="4"/>
      <c r="D38" s="4"/>
      <c r="E38" s="4"/>
      <c r="F38" s="4"/>
      <c r="G38" s="4"/>
      <c r="H38" s="4"/>
    </row>
    <row r="39" spans="1:8" x14ac:dyDescent="0.35">
      <c r="A39" s="4" t="s">
        <v>16</v>
      </c>
      <c r="B39" s="4"/>
      <c r="C39" s="4"/>
      <c r="D39" s="4"/>
      <c r="E39" s="4"/>
      <c r="F39" s="4"/>
      <c r="G39" s="4"/>
      <c r="H39" s="4"/>
    </row>
    <row r="40" spans="1:8" x14ac:dyDescent="0.35">
      <c r="A40" s="4"/>
      <c r="B40" s="4"/>
      <c r="C40" s="4"/>
      <c r="D40" s="4"/>
      <c r="E40" s="4"/>
      <c r="F40" s="4"/>
      <c r="G40" s="4"/>
      <c r="H40" s="4"/>
    </row>
    <row r="41" spans="1:8" x14ac:dyDescent="0.35">
      <c r="A41" s="4" t="s">
        <v>32</v>
      </c>
      <c r="B41" s="4"/>
      <c r="C41" s="4"/>
      <c r="D41" s="4"/>
      <c r="E41" s="4"/>
      <c r="F41" s="4"/>
      <c r="G41" s="4"/>
      <c r="H41" s="4"/>
    </row>
    <row r="42" spans="1:8" x14ac:dyDescent="0.35">
      <c r="A42" s="6"/>
      <c r="B42" s="4"/>
      <c r="C42" s="4"/>
      <c r="D42" s="4"/>
      <c r="E42" s="4"/>
      <c r="F42" s="4"/>
      <c r="G42" s="4"/>
      <c r="H42" s="4"/>
    </row>
    <row r="43" spans="1:8" ht="12.75" customHeight="1" x14ac:dyDescent="0.35">
      <c r="A43" s="3"/>
    </row>
  </sheetData>
  <phoneticPr fontId="2" type="noConversion"/>
  <printOptions horizontalCentered="1"/>
  <pageMargins left="0.23622047244094491" right="0.23622047244094491" top="0.35433070866141736" bottom="0.74803149606299213" header="0.31496062992125984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0"/>
  <sheetViews>
    <sheetView zoomScale="120" zoomScaleNormal="120" workbookViewId="0">
      <selection activeCell="J11" sqref="J11"/>
    </sheetView>
  </sheetViews>
  <sheetFormatPr defaultRowHeight="12.5" x14ac:dyDescent="0.25"/>
  <cols>
    <col min="1" max="1" width="16.1796875" customWidth="1"/>
    <col min="2" max="2" width="14.54296875" customWidth="1"/>
    <col min="3" max="3" width="16.81640625" customWidth="1"/>
    <col min="5" max="5" width="4.7265625" customWidth="1"/>
    <col min="6" max="6" width="12.7265625" bestFit="1" customWidth="1"/>
    <col min="7" max="8" width="12" customWidth="1"/>
    <col min="9" max="9" width="12.81640625" customWidth="1"/>
    <col min="10" max="11" width="12.7265625" bestFit="1" customWidth="1"/>
    <col min="12" max="12" width="12.7265625" customWidth="1"/>
    <col min="13" max="13" width="11.54296875" customWidth="1"/>
  </cols>
  <sheetData>
    <row r="2" spans="1:14" ht="13" x14ac:dyDescent="0.3">
      <c r="A2" s="57" t="s">
        <v>50</v>
      </c>
    </row>
    <row r="3" spans="1:14" x14ac:dyDescent="0.25">
      <c r="M3" s="41"/>
    </row>
    <row r="4" spans="1:14" x14ac:dyDescent="0.25">
      <c r="A4" s="41" t="s">
        <v>20</v>
      </c>
      <c r="B4" s="47" t="s">
        <v>0</v>
      </c>
      <c r="D4" t="s">
        <v>15</v>
      </c>
      <c r="F4" s="47" t="s">
        <v>29</v>
      </c>
      <c r="G4" s="52" t="s">
        <v>33</v>
      </c>
      <c r="H4" s="52" t="s">
        <v>36</v>
      </c>
      <c r="I4" s="52" t="s">
        <v>40</v>
      </c>
      <c r="J4" s="47" t="s">
        <v>30</v>
      </c>
      <c r="K4" s="47" t="s">
        <v>31</v>
      </c>
      <c r="L4" s="47" t="s">
        <v>49</v>
      </c>
      <c r="M4" s="45"/>
    </row>
    <row r="5" spans="1:14" x14ac:dyDescent="0.25">
      <c r="A5" t="s">
        <v>13</v>
      </c>
      <c r="B5" s="45">
        <v>536800</v>
      </c>
      <c r="C5" s="41" t="s">
        <v>22</v>
      </c>
      <c r="D5" s="46">
        <v>44700</v>
      </c>
      <c r="F5" s="45">
        <v>1133000</v>
      </c>
      <c r="G5" s="53">
        <v>1133000</v>
      </c>
      <c r="H5" s="53">
        <v>1133000</v>
      </c>
      <c r="I5" s="45">
        <v>1133000</v>
      </c>
      <c r="J5" s="45">
        <v>1173000</v>
      </c>
      <c r="K5" s="45">
        <v>1214000</v>
      </c>
      <c r="L5" s="45">
        <f>1257000</f>
        <v>1257000</v>
      </c>
    </row>
    <row r="6" spans="1:14" x14ac:dyDescent="0.25">
      <c r="A6" t="s">
        <v>14</v>
      </c>
      <c r="B6" s="45">
        <v>514800</v>
      </c>
      <c r="C6" s="41" t="s">
        <v>21</v>
      </c>
      <c r="D6" s="46">
        <v>42900</v>
      </c>
      <c r="F6" s="55" t="s">
        <v>17</v>
      </c>
      <c r="G6" s="53"/>
      <c r="H6" s="53"/>
      <c r="I6" s="45"/>
      <c r="J6" s="55" t="s">
        <v>17</v>
      </c>
      <c r="K6" s="55" t="s">
        <v>17</v>
      </c>
      <c r="L6" s="45"/>
    </row>
    <row r="7" spans="1:14" x14ac:dyDescent="0.25">
      <c r="A7" s="41" t="s">
        <v>34</v>
      </c>
      <c r="B7" s="45">
        <v>514800</v>
      </c>
      <c r="C7" s="41" t="s">
        <v>21</v>
      </c>
      <c r="D7" s="46">
        <v>42900</v>
      </c>
      <c r="F7" s="45">
        <v>546000</v>
      </c>
      <c r="G7" s="53">
        <v>546000</v>
      </c>
      <c r="H7" s="53">
        <f>82098+(4290*10)</f>
        <v>124998</v>
      </c>
      <c r="I7" s="45">
        <v>133900</v>
      </c>
      <c r="J7" s="45">
        <v>53400</v>
      </c>
      <c r="K7" s="45">
        <v>55200</v>
      </c>
      <c r="L7" s="45">
        <v>57600</v>
      </c>
    </row>
    <row r="8" spans="1:14" x14ac:dyDescent="0.25">
      <c r="A8" s="41" t="s">
        <v>44</v>
      </c>
      <c r="B8" s="45"/>
      <c r="C8" s="41"/>
      <c r="D8" s="46"/>
      <c r="F8" s="45"/>
      <c r="G8" s="53"/>
      <c r="H8" s="53">
        <f>10*8000</f>
        <v>80000</v>
      </c>
      <c r="I8" s="45">
        <v>80000</v>
      </c>
      <c r="J8" s="45">
        <f>47100*12</f>
        <v>565200</v>
      </c>
      <c r="K8" s="45">
        <v>582000</v>
      </c>
      <c r="L8" s="45">
        <v>600000</v>
      </c>
    </row>
    <row r="9" spans="1:14" x14ac:dyDescent="0.25">
      <c r="A9" t="s">
        <v>10</v>
      </c>
      <c r="B9" s="45">
        <v>514800</v>
      </c>
      <c r="C9" s="41" t="s">
        <v>21</v>
      </c>
      <c r="D9" s="46">
        <v>42900</v>
      </c>
      <c r="F9" s="45">
        <v>546000</v>
      </c>
      <c r="G9" s="53">
        <v>546000</v>
      </c>
      <c r="H9" s="53">
        <v>546000</v>
      </c>
      <c r="I9" s="45">
        <v>546000</v>
      </c>
      <c r="J9" s="45">
        <f t="shared" ref="J9:J10" si="0">47100*12</f>
        <v>565200</v>
      </c>
      <c r="K9" s="45">
        <v>582000</v>
      </c>
      <c r="L9" s="45">
        <v>600000</v>
      </c>
    </row>
    <row r="10" spans="1:14" x14ac:dyDescent="0.25">
      <c r="A10" t="s">
        <v>11</v>
      </c>
      <c r="B10" s="45">
        <v>514800</v>
      </c>
      <c r="C10" s="41" t="s">
        <v>21</v>
      </c>
      <c r="D10" s="46">
        <v>42900</v>
      </c>
      <c r="F10" s="45">
        <v>546000</v>
      </c>
      <c r="G10" s="53">
        <v>273000</v>
      </c>
      <c r="H10" s="53">
        <f>4*45500</f>
        <v>182000</v>
      </c>
      <c r="I10" s="45">
        <v>91000</v>
      </c>
      <c r="J10" s="45">
        <f t="shared" si="0"/>
        <v>565200</v>
      </c>
      <c r="K10" s="45">
        <v>582000</v>
      </c>
      <c r="L10" s="45">
        <v>600000</v>
      </c>
      <c r="N10" s="41"/>
    </row>
    <row r="11" spans="1:14" ht="13" x14ac:dyDescent="0.3">
      <c r="B11" s="45">
        <f>SUM(B5:B10)</f>
        <v>2596000</v>
      </c>
      <c r="F11" s="51">
        <f t="shared" ref="F11:L11" si="1">SUM(F5:F10)</f>
        <v>2771000</v>
      </c>
      <c r="G11" s="54">
        <f t="shared" si="1"/>
        <v>2498000</v>
      </c>
      <c r="H11" s="54">
        <f>SUM(H5:H10)</f>
        <v>2065998</v>
      </c>
      <c r="I11" s="51">
        <f>SUM(I5:I10)</f>
        <v>1983900</v>
      </c>
      <c r="J11" s="51">
        <f t="shared" si="1"/>
        <v>2922000</v>
      </c>
      <c r="K11" s="51">
        <f t="shared" si="1"/>
        <v>3015200</v>
      </c>
      <c r="L11" s="51">
        <f t="shared" si="1"/>
        <v>3114600</v>
      </c>
    </row>
    <row r="12" spans="1:14" x14ac:dyDescent="0.25">
      <c r="C12" s="41" t="s">
        <v>18</v>
      </c>
    </row>
    <row r="13" spans="1:14" x14ac:dyDescent="0.25">
      <c r="A13" t="s">
        <v>48</v>
      </c>
      <c r="B13" s="45">
        <f>F11</f>
        <v>2771000</v>
      </c>
      <c r="C13" s="45">
        <v>45500</v>
      </c>
    </row>
    <row r="14" spans="1:14" x14ac:dyDescent="0.25">
      <c r="A14" s="41" t="s">
        <v>45</v>
      </c>
      <c r="B14" s="45">
        <f>J11</f>
        <v>2922000</v>
      </c>
      <c r="C14" s="45">
        <v>47100</v>
      </c>
      <c r="D14">
        <f>45500*1.035</f>
        <v>47092.5</v>
      </c>
    </row>
    <row r="15" spans="1:14" x14ac:dyDescent="0.25">
      <c r="A15" s="41" t="s">
        <v>46</v>
      </c>
      <c r="B15" s="45">
        <f>K12</f>
        <v>0</v>
      </c>
      <c r="C15" s="45">
        <v>48500</v>
      </c>
      <c r="D15">
        <f>46900*1.035</f>
        <v>48541.499999999993</v>
      </c>
      <c r="G15" s="45"/>
    </row>
    <row r="16" spans="1:14" x14ac:dyDescent="0.25">
      <c r="A16" s="41" t="s">
        <v>47</v>
      </c>
      <c r="B16" s="45">
        <f>B15*1.03</f>
        <v>0</v>
      </c>
      <c r="C16" s="45">
        <v>50000</v>
      </c>
      <c r="D16">
        <f>48300*1.035</f>
        <v>49990.499999999993</v>
      </c>
    </row>
    <row r="18" spans="1:1" x14ac:dyDescent="0.25">
      <c r="A18" s="41" t="s">
        <v>35</v>
      </c>
    </row>
    <row r="19" spans="1:1" x14ac:dyDescent="0.25">
      <c r="A19" s="41" t="s">
        <v>37</v>
      </c>
    </row>
    <row r="20" spans="1:1" x14ac:dyDescent="0.25">
      <c r="A20" s="41" t="s">
        <v>43</v>
      </c>
    </row>
  </sheetData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20230824</vt:lpstr>
      <vt:lpstr>Personal</vt:lpstr>
      <vt:lpstr>'20230824'!Utskriftsområde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Peter Hedfors</cp:lastModifiedBy>
  <cp:lastPrinted>2023-09-18T09:07:50Z</cp:lastPrinted>
  <dcterms:created xsi:type="dcterms:W3CDTF">2012-08-22T12:48:18Z</dcterms:created>
  <dcterms:modified xsi:type="dcterms:W3CDTF">2023-09-18T09:08:04Z</dcterms:modified>
</cp:coreProperties>
</file>